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06.2021\קבצים לשידור 06.2021\"/>
    </mc:Choice>
  </mc:AlternateContent>
  <xr:revisionPtr revIDLastSave="0" documentId="13_ncr:1_{98CE86CE-F223-4E91-9890-4DB631827A28}" xr6:coauthVersionLast="47" xr6:coauthVersionMax="47" xr10:uidLastSave="{00000000-0000-0000-0000-000000000000}"/>
  <bookViews>
    <workbookView xWindow="-27090" yWindow="2610" windowWidth="21600" windowHeight="11385" xr2:uid="{00000000-000D-0000-FFFF-FFFF00000000}"/>
  </bookViews>
  <sheets>
    <sheet name="כלל והון " sheetId="2" r:id="rId1"/>
  </sheets>
  <definedNames>
    <definedName name="_xlnm.Print_Area" localSheetId="0">'כלל והון 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2" l="1"/>
  <c r="K54" i="2"/>
  <c r="M24" i="2"/>
  <c r="M23" i="2"/>
  <c r="M29" i="2" l="1"/>
  <c r="N28" i="2"/>
  <c r="N27" i="2"/>
  <c r="N29" i="2" s="1"/>
  <c r="M25" i="2"/>
  <c r="N24" i="2" s="1"/>
  <c r="M20" i="2"/>
  <c r="M19" i="2"/>
  <c r="M18" i="2"/>
  <c r="M17" i="2"/>
  <c r="M16" i="2"/>
  <c r="M15" i="2"/>
  <c r="M14" i="2"/>
  <c r="M13" i="2"/>
  <c r="M12" i="2"/>
  <c r="M11" i="2"/>
  <c r="M10" i="2"/>
  <c r="M9" i="2"/>
  <c r="M54" i="2"/>
  <c r="N52" i="2" s="1"/>
  <c r="N53" i="2"/>
  <c r="M50" i="2"/>
  <c r="N49" i="2" s="1"/>
  <c r="M46" i="2"/>
  <c r="N44" i="2" s="1"/>
  <c r="K28" i="2"/>
  <c r="K27" i="2"/>
  <c r="L53" i="2"/>
  <c r="L52" i="2"/>
  <c r="J53" i="2"/>
  <c r="J52" i="2"/>
  <c r="K50" i="2"/>
  <c r="L48" i="2" s="1"/>
  <c r="K46" i="2"/>
  <c r="I50" i="2"/>
  <c r="J49" i="2" s="1"/>
  <c r="I46" i="2"/>
  <c r="L43" i="2" s="1"/>
  <c r="J48" i="2" l="1"/>
  <c r="N54" i="2"/>
  <c r="L49" i="2"/>
  <c r="N48" i="2"/>
  <c r="N50" i="2" s="1"/>
  <c r="N23" i="2"/>
  <c r="N25" i="2" s="1"/>
  <c r="K29" i="2"/>
  <c r="L27" i="2" s="1"/>
  <c r="N34" i="2"/>
  <c r="N39" i="2"/>
  <c r="N40" i="2"/>
  <c r="N45" i="2"/>
  <c r="M21" i="2"/>
  <c r="N35" i="2"/>
  <c r="N41" i="2"/>
  <c r="N36" i="2"/>
  <c r="N42" i="2"/>
  <c r="N37" i="2"/>
  <c r="N43" i="2"/>
  <c r="N38" i="2"/>
  <c r="J38" i="2"/>
  <c r="J44" i="2"/>
  <c r="L38" i="2"/>
  <c r="L44" i="2"/>
  <c r="J39" i="2"/>
  <c r="J45" i="2"/>
  <c r="L39" i="2"/>
  <c r="L45" i="2"/>
  <c r="J34" i="2"/>
  <c r="J40" i="2"/>
  <c r="L34" i="2"/>
  <c r="L40" i="2"/>
  <c r="J35" i="2"/>
  <c r="J41" i="2"/>
  <c r="L35" i="2"/>
  <c r="L41" i="2"/>
  <c r="J36" i="2"/>
  <c r="J42" i="2"/>
  <c r="L36" i="2"/>
  <c r="L42" i="2"/>
  <c r="J37" i="2"/>
  <c r="J43" i="2"/>
  <c r="L37" i="2"/>
  <c r="L28" i="2" l="1"/>
  <c r="L29" i="2"/>
  <c r="N46" i="2"/>
  <c r="N20" i="2"/>
  <c r="N17" i="2"/>
  <c r="N14" i="2"/>
  <c r="N11" i="2"/>
  <c r="N13" i="2"/>
  <c r="N16" i="2"/>
  <c r="N18" i="2"/>
  <c r="N10" i="2"/>
  <c r="N12" i="2"/>
  <c r="N15" i="2"/>
  <c r="N9" i="2"/>
  <c r="N19" i="2"/>
  <c r="L46" i="2"/>
  <c r="J46" i="2"/>
  <c r="N21" i="2" l="1"/>
  <c r="E17" i="2" l="1"/>
  <c r="C17" i="2"/>
  <c r="E54" i="2" l="1"/>
  <c r="G53" i="2"/>
  <c r="G52" i="2"/>
  <c r="G54" i="2" s="1"/>
  <c r="C53" i="2"/>
  <c r="I28" i="2" s="1"/>
  <c r="C52" i="2"/>
  <c r="I27" i="2" s="1"/>
  <c r="G49" i="2"/>
  <c r="G48" i="2"/>
  <c r="E49" i="2"/>
  <c r="K24" i="2" s="1"/>
  <c r="E48" i="2"/>
  <c r="K23" i="2" s="1"/>
  <c r="C49" i="2"/>
  <c r="I24" i="2" s="1"/>
  <c r="C48" i="2"/>
  <c r="G45" i="2"/>
  <c r="G44" i="2"/>
  <c r="G43" i="2"/>
  <c r="G42" i="2"/>
  <c r="G41" i="2"/>
  <c r="G40" i="2"/>
  <c r="G39" i="2"/>
  <c r="G38" i="2"/>
  <c r="G37" i="2"/>
  <c r="G36" i="2"/>
  <c r="G35" i="2"/>
  <c r="G34" i="2"/>
  <c r="E45" i="2"/>
  <c r="K20" i="2" s="1"/>
  <c r="E44" i="2"/>
  <c r="K19" i="2" s="1"/>
  <c r="E43" i="2"/>
  <c r="K18" i="2" s="1"/>
  <c r="E42" i="2"/>
  <c r="K17" i="2" s="1"/>
  <c r="E41" i="2"/>
  <c r="K16" i="2" s="1"/>
  <c r="E40" i="2"/>
  <c r="K15" i="2" s="1"/>
  <c r="E39" i="2"/>
  <c r="K14" i="2" s="1"/>
  <c r="E38" i="2"/>
  <c r="K13" i="2" s="1"/>
  <c r="E37" i="2"/>
  <c r="K12" i="2" s="1"/>
  <c r="E36" i="2"/>
  <c r="K11" i="2" s="1"/>
  <c r="E35" i="2"/>
  <c r="K10" i="2" s="1"/>
  <c r="E34" i="2"/>
  <c r="K9" i="2" s="1"/>
  <c r="C45" i="2"/>
  <c r="I20" i="2" s="1"/>
  <c r="C44" i="2"/>
  <c r="I19" i="2" s="1"/>
  <c r="C43" i="2"/>
  <c r="I18" i="2" s="1"/>
  <c r="C42" i="2"/>
  <c r="I17" i="2" s="1"/>
  <c r="C41" i="2"/>
  <c r="I16" i="2" s="1"/>
  <c r="C40" i="2"/>
  <c r="I15" i="2" s="1"/>
  <c r="C39" i="2"/>
  <c r="I14" i="2" s="1"/>
  <c r="C38" i="2"/>
  <c r="I13" i="2" s="1"/>
  <c r="C37" i="2"/>
  <c r="I12" i="2" s="1"/>
  <c r="C36" i="2"/>
  <c r="I11" i="2" s="1"/>
  <c r="C35" i="2"/>
  <c r="I10" i="2" s="1"/>
  <c r="C34" i="2"/>
  <c r="I9" i="2" s="1"/>
  <c r="G29" i="2"/>
  <c r="H28" i="2" s="1"/>
  <c r="E29" i="2"/>
  <c r="F27" i="2" s="1"/>
  <c r="C29" i="2"/>
  <c r="D28" i="2" s="1"/>
  <c r="G25" i="2"/>
  <c r="H24" i="2" s="1"/>
  <c r="E25" i="2"/>
  <c r="F24" i="2" s="1"/>
  <c r="C25" i="2"/>
  <c r="D24" i="2" s="1"/>
  <c r="F23" i="2"/>
  <c r="F25" i="2" s="1"/>
  <c r="G21" i="2"/>
  <c r="E21" i="2"/>
  <c r="C21" i="2"/>
  <c r="D20" i="2" s="1"/>
  <c r="J18" i="2" l="1"/>
  <c r="L13" i="2"/>
  <c r="J12" i="2"/>
  <c r="L18" i="2"/>
  <c r="I23" i="2"/>
  <c r="C50" i="2"/>
  <c r="D48" i="2" s="1"/>
  <c r="L12" i="2"/>
  <c r="I21" i="2"/>
  <c r="J19" i="2" s="1"/>
  <c r="J9" i="2"/>
  <c r="K21" i="2"/>
  <c r="L10" i="2" s="1"/>
  <c r="L9" i="2"/>
  <c r="D23" i="2"/>
  <c r="D25" i="2" s="1"/>
  <c r="J11" i="2"/>
  <c r="K25" i="2"/>
  <c r="L24" i="2" s="1"/>
  <c r="L23" i="2"/>
  <c r="L25" i="2" s="1"/>
  <c r="E50" i="2"/>
  <c r="F48" i="2" s="1"/>
  <c r="F28" i="2"/>
  <c r="F29" i="2" s="1"/>
  <c r="I29" i="2"/>
  <c r="J27" i="2" s="1"/>
  <c r="F52" i="2"/>
  <c r="D27" i="2"/>
  <c r="D29" i="2" s="1"/>
  <c r="C54" i="2"/>
  <c r="D52" i="2" s="1"/>
  <c r="G50" i="2"/>
  <c r="H49" i="2" s="1"/>
  <c r="H52" i="2"/>
  <c r="H27" i="2"/>
  <c r="H29" i="2" s="1"/>
  <c r="H23" i="2"/>
  <c r="H25" i="2" s="1"/>
  <c r="F10" i="2"/>
  <c r="F16" i="2"/>
  <c r="F11" i="2"/>
  <c r="F17" i="2"/>
  <c r="F12" i="2"/>
  <c r="F18" i="2"/>
  <c r="F13" i="2"/>
  <c r="F19" i="2"/>
  <c r="F20" i="2"/>
  <c r="F14" i="2"/>
  <c r="F9" i="2"/>
  <c r="F15" i="2"/>
  <c r="H53" i="2"/>
  <c r="F53" i="2"/>
  <c r="G46" i="2"/>
  <c r="H34" i="2" s="1"/>
  <c r="E46" i="2"/>
  <c r="F34" i="2" s="1"/>
  <c r="C46" i="2"/>
  <c r="D43" i="2" s="1"/>
  <c r="H17" i="2"/>
  <c r="H11" i="2"/>
  <c r="H16" i="2"/>
  <c r="H10" i="2"/>
  <c r="H14" i="2"/>
  <c r="H19" i="2"/>
  <c r="H15" i="2"/>
  <c r="H9" i="2"/>
  <c r="H13" i="2"/>
  <c r="H18" i="2"/>
  <c r="H12" i="2"/>
  <c r="H20" i="2"/>
  <c r="D10" i="2"/>
  <c r="D16" i="2"/>
  <c r="D15" i="2"/>
  <c r="D11" i="2"/>
  <c r="D17" i="2"/>
  <c r="D12" i="2"/>
  <c r="D18" i="2"/>
  <c r="D9" i="2"/>
  <c r="D13" i="2"/>
  <c r="D19" i="2"/>
  <c r="D14" i="2"/>
  <c r="I25" i="2" l="1"/>
  <c r="J24" i="2" s="1"/>
  <c r="L20" i="2"/>
  <c r="D49" i="2"/>
  <c r="D50" i="2" s="1"/>
  <c r="L17" i="2"/>
  <c r="L16" i="2"/>
  <c r="L14" i="2"/>
  <c r="L21" i="2" s="1"/>
  <c r="F49" i="2"/>
  <c r="F50" i="2" s="1"/>
  <c r="L11" i="2"/>
  <c r="J16" i="2"/>
  <c r="L19" i="2"/>
  <c r="L15" i="2"/>
  <c r="J20" i="2"/>
  <c r="H48" i="2"/>
  <c r="H50" i="2" s="1"/>
  <c r="J17" i="2"/>
  <c r="J10" i="2"/>
  <c r="J21" i="2" s="1"/>
  <c r="J13" i="2"/>
  <c r="J15" i="2"/>
  <c r="J14" i="2"/>
  <c r="F54" i="2"/>
  <c r="J28" i="2"/>
  <c r="J29" i="2" s="1"/>
  <c r="D53" i="2"/>
  <c r="D54" i="2" s="1"/>
  <c r="H38" i="2"/>
  <c r="H43" i="2"/>
  <c r="H37" i="2"/>
  <c r="H40" i="2"/>
  <c r="F36" i="2"/>
  <c r="H54" i="2"/>
  <c r="F39" i="2"/>
  <c r="F42" i="2"/>
  <c r="F43" i="2"/>
  <c r="F44" i="2"/>
  <c r="F38" i="2"/>
  <c r="F45" i="2"/>
  <c r="F37" i="2"/>
  <c r="D21" i="2"/>
  <c r="F21" i="2"/>
  <c r="H45" i="2"/>
  <c r="H42" i="2"/>
  <c r="H39" i="2"/>
  <c r="H36" i="2"/>
  <c r="H41" i="2"/>
  <c r="H44" i="2"/>
  <c r="H46" i="2" s="1"/>
  <c r="H35" i="2"/>
  <c r="F41" i="2"/>
  <c r="F35" i="2"/>
  <c r="F40" i="2"/>
  <c r="D45" i="2"/>
  <c r="D36" i="2"/>
  <c r="D42" i="2"/>
  <c r="D39" i="2"/>
  <c r="D35" i="2"/>
  <c r="D41" i="2"/>
  <c r="D44" i="2"/>
  <c r="D40" i="2"/>
  <c r="D34" i="2"/>
  <c r="D38" i="2"/>
  <c r="D37" i="2"/>
  <c r="H21" i="2"/>
  <c r="J23" i="2" l="1"/>
  <c r="J25" i="2" s="1"/>
  <c r="F46" i="2"/>
  <c r="D46" i="2"/>
</calcChain>
</file>

<file path=xl/sharedStrings.xml><?xml version="1.0" encoding="utf-8"?>
<sst xmlns="http://schemas.openxmlformats.org/spreadsheetml/2006/main" count="124" uniqueCount="35">
  <si>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</si>
  <si>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</si>
  <si>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</si>
  <si>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</si>
  <si>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</si>
  <si>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</si>
  <si>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</si>
  <si>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</si>
  <si>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</si>
  <si>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</si>
  <si>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</si>
  <si>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</si>
  <si>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</si>
  <si>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</si>
  <si>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</si>
  <si>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</si>
  <si>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</si>
  <si>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</si>
  <si>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</si>
  <si>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</si>
  <si>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</si>
  <si>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</si>
  <si>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</si>
  <si>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</si>
  <si>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</si>
  <si>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</si>
  <si>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רבעון 4</t>
  </si>
  <si>
    <t>רבעון 3</t>
  </si>
  <si>
    <t>רבעון 2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</si>
  <si>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</si>
  <si>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</si>
  <si>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</si>
  <si>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</si>
  <si>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נתונים לרבעון 1 בשנת :</t>
  </si>
  <si>
    <t>ווישור חברה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</si>
</sst>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_-* #,##0_-;\-* #,##0_-;_-* &quot;-&quot;_-;_-@_-"/>
    <numFmt numFmtId="182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b/>
      <sz val="11"/>
      <name val="David"/>
      <family val="2"/>
    </font>
    <font>
      <b/>
      <sz val="11"/>
      <color indexed="8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181" fontId="6" fillId="3" borderId="6" xfId="1" applyNumberFormat="1" applyFont="1" applyFill="1" applyBorder="1" applyAlignment="1">
      <alignment horizontal="right"/>
    </xf>
    <xf numFmtId="181" fontId="6" fillId="3" borderId="15" xfId="1" applyNumberFormat="1" applyFont="1" applyFill="1" applyBorder="1" applyAlignment="1">
      <alignment horizontal="right"/>
    </xf>
    <xf numFmtId="165" fontId="24" fillId="3" borderId="3" xfId="1" applyNumberFormat="1" applyFont="1" applyFill="1" applyBorder="1" applyAlignment="1">
      <alignment horizontal="right" vertical="center"/>
    </xf>
    <xf numFmtId="164" fontId="25" fillId="3" borderId="1" xfId="1" applyNumberFormat="1" applyFont="1" applyFill="1" applyBorder="1" applyAlignment="1">
      <alignment horizontal="right"/>
    </xf>
    <xf numFmtId="164" fontId="25" fillId="3" borderId="30" xfId="1" applyNumberFormat="1" applyFont="1" applyFill="1" applyBorder="1" applyAlignment="1">
      <alignment horizontal="right"/>
    </xf>
    <xf numFmtId="165" fontId="25" fillId="3" borderId="9" xfId="1" applyNumberFormat="1" applyFont="1" applyFill="1" applyBorder="1" applyAlignment="1">
      <alignment horizontal="right"/>
    </xf>
    <xf numFmtId="164" fontId="25" fillId="3" borderId="7" xfId="1" applyNumberFormat="1" applyFont="1" applyFill="1" applyBorder="1" applyAlignment="1">
      <alignment horizontal="right"/>
    </xf>
    <xf numFmtId="165" fontId="25" fillId="3" borderId="8" xfId="1" applyNumberFormat="1" applyFont="1" applyFill="1" applyBorder="1" applyAlignment="1">
      <alignment horizontal="right"/>
    </xf>
    <xf numFmtId="164" fontId="6" fillId="3" borderId="31" xfId="1" applyNumberFormat="1" applyFont="1" applyFill="1" applyBorder="1" applyAlignment="1">
      <alignment horizontal="right"/>
    </xf>
    <xf numFmtId="164" fontId="6" fillId="3" borderId="32" xfId="1" applyNumberFormat="1" applyFont="1" applyFill="1" applyBorder="1" applyAlignment="1">
      <alignment horizontal="right"/>
    </xf>
    <xf numFmtId="164" fontId="25" fillId="2" borderId="1" xfId="1" applyNumberFormat="1" applyFont="1" applyFill="1" applyBorder="1" applyAlignment="1">
      <alignment horizontal="right"/>
    </xf>
    <xf numFmtId="181" fontId="6" fillId="2" borderId="6" xfId="1" applyNumberFormat="1" applyFont="1" applyFill="1" applyBorder="1" applyAlignment="1">
      <alignment horizontal="right"/>
    </xf>
    <xf numFmtId="164" fontId="6" fillId="2" borderId="31" xfId="1" applyNumberFormat="1" applyFont="1" applyFill="1" applyBorder="1" applyAlignment="1">
      <alignment horizontal="right"/>
    </xf>
    <xf numFmtId="164" fontId="6" fillId="2" borderId="32" xfId="1" applyNumberFormat="1" applyFont="1" applyFill="1" applyBorder="1" applyAlignment="1">
      <alignment horizontal="right"/>
    </xf>
    <xf numFmtId="10" fontId="6" fillId="2" borderId="8" xfId="504" applyNumberFormat="1" applyFont="1" applyFill="1" applyBorder="1" applyAlignment="1">
      <alignment horizontal="right"/>
    </xf>
    <xf numFmtId="181" fontId="6" fillId="2" borderId="5" xfId="1" applyNumberFormat="1" applyFont="1" applyFill="1" applyBorder="1" applyAlignment="1">
      <alignment horizontal="right"/>
    </xf>
    <xf numFmtId="182" fontId="8" fillId="2" borderId="2" xfId="505" applyNumberFormat="1" applyFont="1" applyFill="1" applyBorder="1" applyAlignment="1">
      <alignment horizontal="right" vertical="center"/>
    </xf>
    <xf numFmtId="165" fontId="4" fillId="2" borderId="33" xfId="1" applyNumberFormat="1" applyFont="1" applyFill="1" applyBorder="1" applyAlignment="1">
      <alignment horizontal="right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zoomScaleNormal="10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I50" sqref="I50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29</v>
      </c>
    </row>
    <row r="2" spans="1:26" ht="18.75" x14ac:dyDescent="0.3">
      <c r="B2" s="56" t="s">
        <v>34</v>
      </c>
    </row>
    <row r="3" spans="1:26" ht="18.75" x14ac:dyDescent="0.3">
      <c r="B3" s="55" t="s">
        <v>30</v>
      </c>
      <c r="C3" s="99" t="s">
        <v>31</v>
      </c>
      <c r="D3" s="100"/>
      <c r="E3" s="100"/>
      <c r="F3" s="100"/>
      <c r="G3" s="100"/>
      <c r="H3" s="101"/>
    </row>
    <row r="4" spans="1:26" x14ac:dyDescent="0.25">
      <c r="A4" s="31"/>
      <c r="B4" s="25"/>
      <c r="C4" s="54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2" t="s">
        <v>33</v>
      </c>
      <c r="C6" s="102" t="s">
        <v>25</v>
      </c>
      <c r="D6" s="103"/>
      <c r="E6" s="103"/>
      <c r="F6" s="103"/>
      <c r="G6" s="103"/>
      <c r="H6" s="104"/>
      <c r="I6" s="102" t="s">
        <v>28</v>
      </c>
      <c r="J6" s="103"/>
      <c r="K6" s="103"/>
      <c r="L6" s="103"/>
      <c r="M6" s="103"/>
      <c r="N6" s="104"/>
      <c r="O6" s="102" t="s">
        <v>27</v>
      </c>
      <c r="P6" s="103"/>
      <c r="Q6" s="103"/>
      <c r="R6" s="103"/>
      <c r="S6" s="103"/>
      <c r="T6" s="104"/>
      <c r="U6" s="102" t="s">
        <v>26</v>
      </c>
      <c r="V6" s="103"/>
      <c r="W6" s="103"/>
      <c r="X6" s="103"/>
      <c r="Y6" s="103"/>
      <c r="Z6" s="104"/>
    </row>
    <row r="7" spans="1:26" ht="27.75" customHeight="1" x14ac:dyDescent="0.3">
      <c r="A7" s="31"/>
      <c r="B7" s="51">
        <v>2021</v>
      </c>
      <c r="C7" s="107" t="s">
        <v>21</v>
      </c>
      <c r="D7" s="105"/>
      <c r="E7" s="105" t="s">
        <v>20</v>
      </c>
      <c r="F7" s="105"/>
      <c r="G7" s="105" t="s">
        <v>19</v>
      </c>
      <c r="H7" s="106"/>
      <c r="I7" s="107" t="s">
        <v>21</v>
      </c>
      <c r="J7" s="105"/>
      <c r="K7" s="105" t="s">
        <v>20</v>
      </c>
      <c r="L7" s="105"/>
      <c r="M7" s="105" t="s">
        <v>19</v>
      </c>
      <c r="N7" s="106"/>
      <c r="O7" s="107" t="s">
        <v>21</v>
      </c>
      <c r="P7" s="105"/>
      <c r="Q7" s="105" t="s">
        <v>20</v>
      </c>
      <c r="R7" s="105"/>
      <c r="S7" s="105" t="s">
        <v>19</v>
      </c>
      <c r="T7" s="106"/>
      <c r="U7" s="107" t="s">
        <v>21</v>
      </c>
      <c r="V7" s="105"/>
      <c r="W7" s="105" t="s">
        <v>20</v>
      </c>
      <c r="X7" s="105"/>
      <c r="Y7" s="105" t="s">
        <v>19</v>
      </c>
      <c r="Z7" s="106"/>
    </row>
    <row r="8" spans="1:26" ht="21" customHeight="1" x14ac:dyDescent="0.25">
      <c r="A8" s="31"/>
      <c r="B8" s="31"/>
      <c r="C8" s="50" t="s">
        <v>18</v>
      </c>
      <c r="D8" s="49" t="s">
        <v>17</v>
      </c>
      <c r="E8" s="49" t="s">
        <v>18</v>
      </c>
      <c r="F8" s="49" t="s">
        <v>17</v>
      </c>
      <c r="G8" s="49" t="s">
        <v>18</v>
      </c>
      <c r="H8" s="48" t="s">
        <v>17</v>
      </c>
      <c r="I8" s="50" t="s">
        <v>18</v>
      </c>
      <c r="J8" s="49" t="s">
        <v>17</v>
      </c>
      <c r="K8" s="49" t="s">
        <v>18</v>
      </c>
      <c r="L8" s="49" t="s">
        <v>17</v>
      </c>
      <c r="M8" s="49" t="s">
        <v>18</v>
      </c>
      <c r="N8" s="48" t="s">
        <v>17</v>
      </c>
      <c r="O8" s="50" t="s">
        <v>18</v>
      </c>
      <c r="P8" s="49" t="s">
        <v>17</v>
      </c>
      <c r="Q8" s="49" t="s">
        <v>18</v>
      </c>
      <c r="R8" s="49" t="s">
        <v>17</v>
      </c>
      <c r="S8" s="49" t="s">
        <v>18</v>
      </c>
      <c r="T8" s="48" t="s">
        <v>17</v>
      </c>
      <c r="U8" s="50" t="s">
        <v>18</v>
      </c>
      <c r="V8" s="49" t="s">
        <v>17</v>
      </c>
      <c r="W8" s="49" t="s">
        <v>18</v>
      </c>
      <c r="X8" s="49" t="s">
        <v>17</v>
      </c>
      <c r="Y8" s="49" t="s">
        <v>18</v>
      </c>
      <c r="Z8" s="48" t="s">
        <v>17</v>
      </c>
    </row>
    <row r="9" spans="1:26" x14ac:dyDescent="0.25">
      <c r="A9" s="53"/>
      <c r="B9" s="47" t="s">
        <v>16</v>
      </c>
      <c r="C9" s="21">
        <v>11</v>
      </c>
      <c r="D9" s="46">
        <f>C9/$C$21</f>
        <v>3.6703370036703371E-3</v>
      </c>
      <c r="E9" s="21">
        <v>11</v>
      </c>
      <c r="F9" s="46">
        <f>E9/$C$21</f>
        <v>3.6703370036703371E-3</v>
      </c>
      <c r="G9" s="21">
        <v>82824</v>
      </c>
      <c r="H9" s="46">
        <f>G9/$G$21</f>
        <v>0.29819514601207558</v>
      </c>
      <c r="I9" s="18">
        <f>I34-C34</f>
        <v>13</v>
      </c>
      <c r="J9" s="93">
        <f>I9/$I$21</f>
        <v>3.256513026052104E-3</v>
      </c>
      <c r="K9" s="18">
        <f>K34-E34</f>
        <v>13</v>
      </c>
      <c r="L9" s="16">
        <f>K9/$K$21</f>
        <v>3.256513026052104E-3</v>
      </c>
      <c r="M9" s="17">
        <f>M34</f>
        <v>74572</v>
      </c>
      <c r="N9" s="95">
        <f>M9/$M$21</f>
        <v>0.21906267074797159</v>
      </c>
      <c r="O9" s="21"/>
      <c r="P9" s="46"/>
      <c r="Q9" s="21"/>
      <c r="R9" s="46"/>
      <c r="S9" s="21"/>
      <c r="T9" s="45"/>
      <c r="U9" s="18"/>
      <c r="V9" s="44"/>
      <c r="W9" s="18"/>
      <c r="X9" s="44"/>
      <c r="Y9" s="18"/>
      <c r="Z9" s="43"/>
    </row>
    <row r="10" spans="1:26" x14ac:dyDescent="0.25">
      <c r="A10" s="53"/>
      <c r="B10" s="42" t="s">
        <v>15</v>
      </c>
      <c r="C10" s="14">
        <v>117</v>
      </c>
      <c r="D10" s="41">
        <f t="shared" ref="D10:D20" si="0">C10/$C$21</f>
        <v>3.903903903903904E-2</v>
      </c>
      <c r="E10" s="14">
        <v>117</v>
      </c>
      <c r="F10" s="41">
        <f t="shared" ref="F10:F20" si="1">E10/$C$21</f>
        <v>3.903903903903904E-2</v>
      </c>
      <c r="G10" s="14">
        <v>66513</v>
      </c>
      <c r="H10" s="41">
        <f t="shared" ref="H10:H20" si="2">G10/$G$21</f>
        <v>0.23946988489690407</v>
      </c>
      <c r="I10" s="11">
        <f>I35-C35</f>
        <v>784</v>
      </c>
      <c r="J10" s="94">
        <f>I10/$I$21</f>
        <v>0.19639278557114229</v>
      </c>
      <c r="K10" s="11">
        <f>K35-E35</f>
        <v>784</v>
      </c>
      <c r="L10" s="9">
        <f>K10/$K$21</f>
        <v>0.19639278557114229</v>
      </c>
      <c r="M10" s="10">
        <f>M35</f>
        <v>103943</v>
      </c>
      <c r="N10" s="39">
        <f>M10/$M$21</f>
        <v>0.30534290599094044</v>
      </c>
      <c r="O10" s="14"/>
      <c r="P10" s="41"/>
      <c r="Q10" s="14"/>
      <c r="R10" s="41"/>
      <c r="S10" s="14"/>
      <c r="T10" s="40"/>
      <c r="U10" s="11"/>
      <c r="V10" s="39"/>
      <c r="W10" s="11"/>
      <c r="X10" s="39"/>
      <c r="Y10" s="11"/>
      <c r="Z10" s="38"/>
    </row>
    <row r="11" spans="1:26" x14ac:dyDescent="0.25">
      <c r="A11" s="53"/>
      <c r="B11" s="42" t="s">
        <v>14</v>
      </c>
      <c r="C11" s="81">
        <v>0</v>
      </c>
      <c r="D11" s="82">
        <f t="shared" si="0"/>
        <v>0</v>
      </c>
      <c r="E11" s="81">
        <v>0</v>
      </c>
      <c r="F11" s="82">
        <f t="shared" si="1"/>
        <v>0</v>
      </c>
      <c r="G11" s="81">
        <v>0</v>
      </c>
      <c r="H11" s="82">
        <f t="shared" si="2"/>
        <v>0</v>
      </c>
      <c r="I11" s="11">
        <f t="shared" ref="I11:I20" si="3">I36-C36</f>
        <v>0</v>
      </c>
      <c r="J11" s="94">
        <f t="shared" ref="J11:J20" si="4">I11/$I$21</f>
        <v>0</v>
      </c>
      <c r="K11" s="11">
        <f t="shared" ref="K11:K20" si="5">K36-E36</f>
        <v>0</v>
      </c>
      <c r="L11" s="9">
        <f t="shared" ref="L11:L20" si="6">K11/$K$21</f>
        <v>0</v>
      </c>
      <c r="M11" s="10">
        <f t="shared" ref="M11:M20" si="7">M36</f>
        <v>0</v>
      </c>
      <c r="N11" s="39">
        <f t="shared" ref="N11:N20" si="8">M11/$M$21</f>
        <v>0</v>
      </c>
      <c r="O11" s="14"/>
      <c r="P11" s="41"/>
      <c r="Q11" s="14"/>
      <c r="R11" s="41"/>
      <c r="S11" s="14"/>
      <c r="T11" s="40"/>
      <c r="U11" s="11"/>
      <c r="V11" s="39"/>
      <c r="W11" s="11"/>
      <c r="X11" s="39"/>
      <c r="Y11" s="11"/>
      <c r="Z11" s="38"/>
    </row>
    <row r="12" spans="1:26" x14ac:dyDescent="0.25">
      <c r="A12" s="53"/>
      <c r="B12" s="42" t="s">
        <v>13</v>
      </c>
      <c r="C12" s="14">
        <v>1014</v>
      </c>
      <c r="D12" s="41">
        <f t="shared" si="0"/>
        <v>0.33833833833833832</v>
      </c>
      <c r="E12" s="14">
        <v>1014</v>
      </c>
      <c r="F12" s="41">
        <f t="shared" si="1"/>
        <v>0.33833833833833832</v>
      </c>
      <c r="G12" s="14">
        <v>59518</v>
      </c>
      <c r="H12" s="41">
        <f t="shared" si="2"/>
        <v>0.21428545711806618</v>
      </c>
      <c r="I12" s="11">
        <f t="shared" si="3"/>
        <v>1440</v>
      </c>
      <c r="J12" s="94">
        <f t="shared" si="4"/>
        <v>0.36072144288577157</v>
      </c>
      <c r="K12" s="11">
        <f t="shared" si="5"/>
        <v>1440</v>
      </c>
      <c r="L12" s="9">
        <f t="shared" si="6"/>
        <v>0.36072144288577157</v>
      </c>
      <c r="M12" s="10">
        <f t="shared" si="7"/>
        <v>80466</v>
      </c>
      <c r="N12" s="39">
        <f t="shared" si="8"/>
        <v>0.2363768822668868</v>
      </c>
      <c r="O12" s="14"/>
      <c r="P12" s="41"/>
      <c r="Q12" s="14"/>
      <c r="R12" s="41"/>
      <c r="S12" s="14"/>
      <c r="T12" s="40"/>
      <c r="U12" s="11"/>
      <c r="V12" s="39"/>
      <c r="W12" s="11"/>
      <c r="X12" s="39"/>
      <c r="Y12" s="11"/>
      <c r="Z12" s="38"/>
    </row>
    <row r="13" spans="1:26" x14ac:dyDescent="0.25">
      <c r="A13" s="53"/>
      <c r="B13" s="42" t="s">
        <v>12</v>
      </c>
      <c r="C13" s="14">
        <v>15</v>
      </c>
      <c r="D13" s="41">
        <f t="shared" si="0"/>
        <v>5.005005005005005E-3</v>
      </c>
      <c r="E13" s="14">
        <v>15</v>
      </c>
      <c r="F13" s="41">
        <f t="shared" si="1"/>
        <v>5.005005005005005E-3</v>
      </c>
      <c r="G13" s="81">
        <v>410</v>
      </c>
      <c r="H13" s="41">
        <f t="shared" si="2"/>
        <v>1.4761423001177314E-3</v>
      </c>
      <c r="I13" s="11">
        <f t="shared" si="3"/>
        <v>1</v>
      </c>
      <c r="J13" s="94">
        <f t="shared" si="4"/>
        <v>2.50501002004008E-4</v>
      </c>
      <c r="K13" s="11">
        <f t="shared" si="5"/>
        <v>1</v>
      </c>
      <c r="L13" s="9">
        <f t="shared" si="6"/>
        <v>2.50501002004008E-4</v>
      </c>
      <c r="M13" s="10">
        <f t="shared" si="7"/>
        <v>403</v>
      </c>
      <c r="N13" s="39">
        <f t="shared" si="8"/>
        <v>1.1838526030069269E-3</v>
      </c>
      <c r="O13" s="14"/>
      <c r="P13" s="41"/>
      <c r="Q13" s="14"/>
      <c r="R13" s="41"/>
      <c r="S13" s="14"/>
      <c r="T13" s="40"/>
      <c r="U13" s="11"/>
      <c r="V13" s="39"/>
      <c r="W13" s="11"/>
      <c r="X13" s="39"/>
      <c r="Y13" s="11"/>
      <c r="Z13" s="38"/>
    </row>
    <row r="14" spans="1:26" x14ac:dyDescent="0.25">
      <c r="A14" s="53"/>
      <c r="B14" s="42" t="s">
        <v>11</v>
      </c>
      <c r="C14" s="14">
        <v>1050</v>
      </c>
      <c r="D14" s="41">
        <f t="shared" si="0"/>
        <v>0.35035035035035034</v>
      </c>
      <c r="E14" s="14">
        <v>1050</v>
      </c>
      <c r="F14" s="41">
        <f t="shared" si="1"/>
        <v>0.35035035035035034</v>
      </c>
      <c r="G14" s="14">
        <v>17373</v>
      </c>
      <c r="H14" s="41">
        <f t="shared" si="2"/>
        <v>6.254882970718377E-2</v>
      </c>
      <c r="I14" s="11">
        <f t="shared" si="3"/>
        <v>732</v>
      </c>
      <c r="J14" s="94">
        <f t="shared" si="4"/>
        <v>0.18336673346693386</v>
      </c>
      <c r="K14" s="11">
        <f t="shared" si="5"/>
        <v>732</v>
      </c>
      <c r="L14" s="9">
        <f t="shared" si="6"/>
        <v>0.18336673346693386</v>
      </c>
      <c r="M14" s="10">
        <f t="shared" si="7"/>
        <v>25034</v>
      </c>
      <c r="N14" s="39">
        <f t="shared" si="8"/>
        <v>7.3539866162966275E-2</v>
      </c>
      <c r="O14" s="14"/>
      <c r="P14" s="41"/>
      <c r="Q14" s="14"/>
      <c r="R14" s="41"/>
      <c r="S14" s="14"/>
      <c r="T14" s="40"/>
      <c r="U14" s="11"/>
      <c r="V14" s="39"/>
      <c r="W14" s="11"/>
      <c r="X14" s="39"/>
      <c r="Y14" s="11"/>
      <c r="Z14" s="38"/>
    </row>
    <row r="15" spans="1:26" x14ac:dyDescent="0.25">
      <c r="A15" s="53"/>
      <c r="B15" s="42" t="s">
        <v>10</v>
      </c>
      <c r="C15" s="14">
        <v>912</v>
      </c>
      <c r="D15" s="41">
        <f t="shared" si="0"/>
        <v>0.30430430430430433</v>
      </c>
      <c r="E15" s="14">
        <v>912</v>
      </c>
      <c r="F15" s="41">
        <f t="shared" si="1"/>
        <v>0.30430430430430433</v>
      </c>
      <c r="G15" s="14">
        <v>21559</v>
      </c>
      <c r="H15" s="41">
        <f t="shared" si="2"/>
        <v>7.7619882556678468E-2</v>
      </c>
      <c r="I15" s="11">
        <f t="shared" si="3"/>
        <v>598</v>
      </c>
      <c r="J15" s="94">
        <f t="shared" si="4"/>
        <v>0.1497995991983968</v>
      </c>
      <c r="K15" s="11">
        <f t="shared" si="5"/>
        <v>598</v>
      </c>
      <c r="L15" s="9">
        <f t="shared" si="6"/>
        <v>0.1497995991983968</v>
      </c>
      <c r="M15" s="10">
        <f t="shared" si="7"/>
        <v>20456</v>
      </c>
      <c r="N15" s="39">
        <f t="shared" si="8"/>
        <v>6.0091535600768478E-2</v>
      </c>
      <c r="O15" s="14"/>
      <c r="P15" s="41"/>
      <c r="Q15" s="14"/>
      <c r="R15" s="41"/>
      <c r="S15" s="14"/>
      <c r="T15" s="40"/>
      <c r="U15" s="11"/>
      <c r="V15" s="39"/>
      <c r="W15" s="11"/>
      <c r="X15" s="39"/>
      <c r="Y15" s="11"/>
      <c r="Z15" s="38"/>
    </row>
    <row r="16" spans="1:26" x14ac:dyDescent="0.25">
      <c r="A16" s="53"/>
      <c r="B16" s="42" t="s">
        <v>9</v>
      </c>
      <c r="C16" s="81">
        <v>0</v>
      </c>
      <c r="D16" s="82">
        <f t="shared" si="0"/>
        <v>0</v>
      </c>
      <c r="E16" s="81">
        <v>0</v>
      </c>
      <c r="F16" s="82">
        <f t="shared" si="1"/>
        <v>0</v>
      </c>
      <c r="G16" s="81">
        <v>0</v>
      </c>
      <c r="H16" s="82">
        <f t="shared" si="2"/>
        <v>0</v>
      </c>
      <c r="I16" s="11">
        <f t="shared" si="3"/>
        <v>0</v>
      </c>
      <c r="J16" s="94">
        <f t="shared" si="4"/>
        <v>0</v>
      </c>
      <c r="K16" s="11">
        <f t="shared" si="5"/>
        <v>0</v>
      </c>
      <c r="L16" s="9">
        <f t="shared" si="6"/>
        <v>0</v>
      </c>
      <c r="M16" s="10">
        <f t="shared" si="7"/>
        <v>0</v>
      </c>
      <c r="N16" s="39">
        <f t="shared" si="8"/>
        <v>0</v>
      </c>
      <c r="O16" s="14"/>
      <c r="P16" s="41"/>
      <c r="Q16" s="14"/>
      <c r="R16" s="41"/>
      <c r="S16" s="14"/>
      <c r="T16" s="40"/>
      <c r="U16" s="11"/>
      <c r="V16" s="39"/>
      <c r="W16" s="11"/>
      <c r="X16" s="39"/>
      <c r="Y16" s="11"/>
      <c r="Z16" s="38"/>
    </row>
    <row r="17" spans="1:26" x14ac:dyDescent="0.25">
      <c r="A17" s="53"/>
      <c r="B17" s="42" t="s">
        <v>8</v>
      </c>
      <c r="C17" s="14">
        <f>85-77</f>
        <v>8</v>
      </c>
      <c r="D17" s="41">
        <f t="shared" si="0"/>
        <v>2.6693360026693361E-3</v>
      </c>
      <c r="E17" s="14">
        <f>85-77</f>
        <v>8</v>
      </c>
      <c r="F17" s="41">
        <f t="shared" si="1"/>
        <v>2.6693360026693361E-3</v>
      </c>
      <c r="G17" s="14">
        <v>17722</v>
      </c>
      <c r="H17" s="41">
        <f t="shared" si="2"/>
        <v>6.3805350835820576E-2</v>
      </c>
      <c r="I17" s="11">
        <f t="shared" si="3"/>
        <v>15</v>
      </c>
      <c r="J17" s="94">
        <f t="shared" si="4"/>
        <v>3.7575150300601201E-3</v>
      </c>
      <c r="K17" s="11">
        <f t="shared" si="5"/>
        <v>15</v>
      </c>
      <c r="L17" s="9">
        <f t="shared" si="6"/>
        <v>3.7575150300601201E-3</v>
      </c>
      <c r="M17" s="10">
        <f t="shared" si="7"/>
        <v>17435</v>
      </c>
      <c r="N17" s="39">
        <f t="shared" si="8"/>
        <v>5.1217047477483298E-2</v>
      </c>
      <c r="O17" s="14"/>
      <c r="P17" s="41"/>
      <c r="Q17" s="14"/>
      <c r="R17" s="41"/>
      <c r="S17" s="14"/>
      <c r="T17" s="40"/>
      <c r="U17" s="11"/>
      <c r="V17" s="39"/>
      <c r="W17" s="11"/>
      <c r="X17" s="39"/>
      <c r="Y17" s="11"/>
      <c r="Z17" s="38"/>
    </row>
    <row r="18" spans="1:26" x14ac:dyDescent="0.25">
      <c r="A18" s="53"/>
      <c r="B18" s="42" t="s">
        <v>7</v>
      </c>
      <c r="C18" s="81">
        <v>22</v>
      </c>
      <c r="D18" s="82">
        <f t="shared" si="0"/>
        <v>7.3406740073406742E-3</v>
      </c>
      <c r="E18" s="81">
        <v>22</v>
      </c>
      <c r="F18" s="82">
        <f t="shared" si="1"/>
        <v>7.3406740073406742E-3</v>
      </c>
      <c r="G18" s="81">
        <v>10022</v>
      </c>
      <c r="H18" s="82">
        <f t="shared" si="2"/>
        <v>3.6082678370194889E-2</v>
      </c>
      <c r="I18" s="11">
        <f t="shared" si="3"/>
        <v>26</v>
      </c>
      <c r="J18" s="94">
        <f t="shared" si="4"/>
        <v>6.513026052104208E-3</v>
      </c>
      <c r="K18" s="11">
        <f t="shared" si="5"/>
        <v>26</v>
      </c>
      <c r="L18" s="9">
        <f t="shared" si="6"/>
        <v>6.513026052104208E-3</v>
      </c>
      <c r="M18" s="10">
        <f t="shared" si="7"/>
        <v>10048</v>
      </c>
      <c r="N18" s="39">
        <f t="shared" si="8"/>
        <v>2.9516999888371219E-2</v>
      </c>
      <c r="O18" s="14"/>
      <c r="P18" s="41"/>
      <c r="Q18" s="14"/>
      <c r="R18" s="41"/>
      <c r="S18" s="14"/>
      <c r="T18" s="40"/>
      <c r="U18" s="11"/>
      <c r="V18" s="39"/>
      <c r="W18" s="11"/>
      <c r="X18" s="39"/>
      <c r="Y18" s="11"/>
      <c r="Z18" s="38"/>
    </row>
    <row r="19" spans="1:26" x14ac:dyDescent="0.25">
      <c r="A19" s="53"/>
      <c r="B19" s="42" t="s">
        <v>6</v>
      </c>
      <c r="C19" s="14">
        <v>-259</v>
      </c>
      <c r="D19" s="41">
        <f t="shared" si="0"/>
        <v>-8.6419753086419748E-2</v>
      </c>
      <c r="E19" s="14">
        <v>-259</v>
      </c>
      <c r="F19" s="41">
        <f t="shared" si="1"/>
        <v>-8.6419753086419748E-2</v>
      </c>
      <c r="G19" s="81">
        <v>-31</v>
      </c>
      <c r="H19" s="41">
        <f t="shared" si="2"/>
        <v>-1.1161075927719432E-4</v>
      </c>
      <c r="I19" s="11">
        <f t="shared" si="3"/>
        <v>86</v>
      </c>
      <c r="J19" s="94">
        <f t="shared" si="4"/>
        <v>2.154308617234469E-2</v>
      </c>
      <c r="K19" s="11">
        <f t="shared" si="5"/>
        <v>86</v>
      </c>
      <c r="L19" s="9">
        <f t="shared" si="6"/>
        <v>2.154308617234469E-2</v>
      </c>
      <c r="M19" s="10">
        <f t="shared" si="7"/>
        <v>-60</v>
      </c>
      <c r="N19" s="39">
        <f t="shared" si="8"/>
        <v>-1.7625597067100649E-4</v>
      </c>
      <c r="O19" s="14"/>
      <c r="P19" s="41"/>
      <c r="Q19" s="14"/>
      <c r="R19" s="41"/>
      <c r="S19" s="14"/>
      <c r="T19" s="12"/>
      <c r="U19" s="11"/>
      <c r="V19" s="39"/>
      <c r="W19" s="11"/>
      <c r="X19" s="39"/>
      <c r="Y19" s="11"/>
      <c r="Z19" s="9"/>
    </row>
    <row r="20" spans="1:26" x14ac:dyDescent="0.25">
      <c r="A20" s="53"/>
      <c r="B20" s="42" t="s">
        <v>5</v>
      </c>
      <c r="C20" s="14">
        <v>107</v>
      </c>
      <c r="D20" s="41">
        <f t="shared" si="0"/>
        <v>3.5702369035702369E-2</v>
      </c>
      <c r="E20" s="14">
        <v>107</v>
      </c>
      <c r="F20" s="41">
        <f t="shared" si="1"/>
        <v>3.5702369035702369E-2</v>
      </c>
      <c r="G20" s="14">
        <v>1841</v>
      </c>
      <c r="H20" s="41">
        <f t="shared" si="2"/>
        <v>6.6282389622359592E-3</v>
      </c>
      <c r="I20" s="11">
        <f t="shared" si="3"/>
        <v>297</v>
      </c>
      <c r="J20" s="94">
        <f t="shared" si="4"/>
        <v>7.4398797595190386E-2</v>
      </c>
      <c r="K20" s="11">
        <f t="shared" si="5"/>
        <v>297</v>
      </c>
      <c r="L20" s="9">
        <f t="shared" si="6"/>
        <v>7.4398797595190386E-2</v>
      </c>
      <c r="M20" s="10">
        <f t="shared" si="7"/>
        <v>8117</v>
      </c>
      <c r="N20" s="39">
        <f t="shared" si="8"/>
        <v>2.3844495232275994E-2</v>
      </c>
      <c r="O20" s="14"/>
      <c r="P20" s="41"/>
      <c r="Q20" s="14"/>
      <c r="R20" s="41"/>
      <c r="S20" s="14"/>
      <c r="T20" s="40"/>
      <c r="U20" s="11"/>
      <c r="V20" s="39"/>
      <c r="W20" s="11"/>
      <c r="X20" s="39"/>
      <c r="Y20" s="11"/>
      <c r="Z20" s="38"/>
    </row>
    <row r="21" spans="1:26" x14ac:dyDescent="0.25">
      <c r="A21" s="53"/>
      <c r="B21" s="37" t="s">
        <v>0</v>
      </c>
      <c r="C21" s="83">
        <f t="shared" ref="C21:D21" si="9">SUM(C9:C20)</f>
        <v>2997</v>
      </c>
      <c r="D21" s="84">
        <f t="shared" si="9"/>
        <v>1</v>
      </c>
      <c r="E21" s="83">
        <f t="shared" ref="E21:N21" si="10">SUM(E9:E20)</f>
        <v>2997</v>
      </c>
      <c r="F21" s="84">
        <f t="shared" si="10"/>
        <v>1</v>
      </c>
      <c r="G21" s="83">
        <f t="shared" si="10"/>
        <v>277751</v>
      </c>
      <c r="H21" s="85">
        <f t="shared" si="10"/>
        <v>1</v>
      </c>
      <c r="I21" s="32">
        <f t="shared" si="10"/>
        <v>3992</v>
      </c>
      <c r="J21" s="91">
        <f t="shared" si="10"/>
        <v>1</v>
      </c>
      <c r="K21" s="32">
        <f t="shared" si="10"/>
        <v>3992</v>
      </c>
      <c r="L21" s="91">
        <f t="shared" si="10"/>
        <v>1</v>
      </c>
      <c r="M21" s="97">
        <f t="shared" si="10"/>
        <v>340414</v>
      </c>
      <c r="N21" s="33">
        <f t="shared" si="10"/>
        <v>0.99999999999999989</v>
      </c>
      <c r="O21" s="35"/>
      <c r="P21" s="36"/>
      <c r="Q21" s="35"/>
      <c r="R21" s="36"/>
      <c r="S21" s="35"/>
      <c r="T21" s="34"/>
      <c r="U21" s="32"/>
      <c r="V21" s="33"/>
      <c r="W21" s="32"/>
      <c r="X21" s="33"/>
      <c r="Y21" s="32"/>
      <c r="Z21" s="74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1835</v>
      </c>
      <c r="D23" s="19">
        <f>C23/$C$25</f>
        <v>0.61227894561227891</v>
      </c>
      <c r="E23" s="21">
        <v>1835</v>
      </c>
      <c r="F23" s="19">
        <f>E23/$E$25</f>
        <v>0.61227894561227891</v>
      </c>
      <c r="G23" s="20">
        <v>258502</v>
      </c>
      <c r="H23" s="19">
        <f>G23/$G$25</f>
        <v>0.93069691918300923</v>
      </c>
      <c r="I23" s="18">
        <f>I48-C48</f>
        <v>3570</v>
      </c>
      <c r="J23" s="16">
        <f>I23/I25</f>
        <v>0.89428857715430865</v>
      </c>
      <c r="K23" s="18">
        <f>K48-E48</f>
        <v>3570</v>
      </c>
      <c r="L23" s="16">
        <f>K23/K25</f>
        <v>0.89428857715430865</v>
      </c>
      <c r="M23" s="18">
        <f>M48</f>
        <v>315270</v>
      </c>
      <c r="N23" s="16">
        <f>M23/M25</f>
        <v>0.90253007288487852</v>
      </c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1162</v>
      </c>
      <c r="D24" s="12">
        <f>C24/$C$25</f>
        <v>0.38772105438772103</v>
      </c>
      <c r="E24" s="14">
        <v>1162</v>
      </c>
      <c r="F24" s="12">
        <f>E24/$E$25</f>
        <v>0.38772105438772103</v>
      </c>
      <c r="G24" s="13">
        <v>19249</v>
      </c>
      <c r="H24" s="12">
        <f>G24/$G$25</f>
        <v>6.9303080816990756E-2</v>
      </c>
      <c r="I24" s="60">
        <f>I49-C49</f>
        <v>422</v>
      </c>
      <c r="J24" s="61">
        <f>I24/I25</f>
        <v>0.10571142284569138</v>
      </c>
      <c r="K24" s="60">
        <f>K49-E49</f>
        <v>422</v>
      </c>
      <c r="L24" s="61">
        <f>K24/K25</f>
        <v>0.10571142284569138</v>
      </c>
      <c r="M24" s="60">
        <f>M53</f>
        <v>34048</v>
      </c>
      <c r="N24" s="61">
        <f>M24/M25</f>
        <v>9.7469927115121466E-2</v>
      </c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86">
        <f t="shared" ref="C25:N25" si="11">SUM(C23:C24)</f>
        <v>2997</v>
      </c>
      <c r="D25" s="87">
        <f t="shared" si="11"/>
        <v>1</v>
      </c>
      <c r="E25" s="86">
        <f t="shared" si="11"/>
        <v>2997</v>
      </c>
      <c r="F25" s="87">
        <f t="shared" si="11"/>
        <v>1</v>
      </c>
      <c r="G25" s="88">
        <f t="shared" si="11"/>
        <v>277751</v>
      </c>
      <c r="H25" s="87">
        <f t="shared" si="11"/>
        <v>1</v>
      </c>
      <c r="I25" s="58">
        <f t="shared" si="11"/>
        <v>3992</v>
      </c>
      <c r="J25" s="59">
        <f t="shared" si="11"/>
        <v>1</v>
      </c>
      <c r="K25" s="58">
        <f t="shared" si="11"/>
        <v>3992</v>
      </c>
      <c r="L25" s="59">
        <f t="shared" si="11"/>
        <v>1</v>
      </c>
      <c r="M25" s="58">
        <f t="shared" si="11"/>
        <v>349318</v>
      </c>
      <c r="N25" s="59">
        <f t="shared" si="11"/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2896</v>
      </c>
      <c r="D27" s="19">
        <f>C27/$C$29</f>
        <v>0.96629963296629962</v>
      </c>
      <c r="E27" s="21">
        <v>2896</v>
      </c>
      <c r="F27" s="19">
        <f>E27/$E$29</f>
        <v>0.96629963296629962</v>
      </c>
      <c r="G27" s="21">
        <v>249628</v>
      </c>
      <c r="H27" s="19">
        <f>G27/$G$29</f>
        <v>0.89874743925314404</v>
      </c>
      <c r="I27" s="18">
        <f>I52-C52</f>
        <v>3647</v>
      </c>
      <c r="J27" s="16">
        <f>I27/I29</f>
        <v>0.91357715430861719</v>
      </c>
      <c r="K27" s="18">
        <f>K52-E52</f>
        <v>3647</v>
      </c>
      <c r="L27" s="16">
        <f>K27/K29</f>
        <v>0.91357715430861719</v>
      </c>
      <c r="M27" s="18">
        <v>306367</v>
      </c>
      <c r="N27" s="16">
        <f>M27/M29</f>
        <v>0.8999809056592688</v>
      </c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>
        <v>101</v>
      </c>
      <c r="D28" s="12">
        <f>C28/$C$29</f>
        <v>3.3700367033700364E-2</v>
      </c>
      <c r="E28" s="14">
        <v>101</v>
      </c>
      <c r="F28" s="12">
        <f>E28/$E$29</f>
        <v>3.3700367033700364E-2</v>
      </c>
      <c r="G28" s="14">
        <v>28123</v>
      </c>
      <c r="H28" s="12">
        <f>G28/$G$29</f>
        <v>0.101252560746856</v>
      </c>
      <c r="I28" s="60">
        <f>I53-C53</f>
        <v>345</v>
      </c>
      <c r="J28" s="61">
        <f>I28/I29</f>
        <v>8.6422845691382769E-2</v>
      </c>
      <c r="K28" s="60">
        <f>K53-E53</f>
        <v>345</v>
      </c>
      <c r="L28" s="61">
        <f>K28/K29</f>
        <v>8.6422845691382769E-2</v>
      </c>
      <c r="M28" s="60">
        <v>34048</v>
      </c>
      <c r="N28" s="61">
        <f>M28/M29</f>
        <v>0.10001909434073117</v>
      </c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86">
        <f t="shared" ref="C29:N29" si="12">SUM(C27:C28)</f>
        <v>2997</v>
      </c>
      <c r="D29" s="87">
        <f t="shared" si="12"/>
        <v>1</v>
      </c>
      <c r="E29" s="86">
        <f t="shared" si="12"/>
        <v>2997</v>
      </c>
      <c r="F29" s="87">
        <f t="shared" si="12"/>
        <v>1</v>
      </c>
      <c r="G29" s="88">
        <f t="shared" si="12"/>
        <v>277751</v>
      </c>
      <c r="H29" s="87">
        <f t="shared" si="12"/>
        <v>1</v>
      </c>
      <c r="I29" s="58">
        <f t="shared" si="12"/>
        <v>3992</v>
      </c>
      <c r="J29" s="59">
        <f t="shared" si="12"/>
        <v>1</v>
      </c>
      <c r="K29" s="58">
        <f t="shared" si="12"/>
        <v>3992</v>
      </c>
      <c r="L29" s="59">
        <f t="shared" si="12"/>
        <v>1</v>
      </c>
      <c r="M29" s="98">
        <f t="shared" si="12"/>
        <v>340415</v>
      </c>
      <c r="N29" s="59">
        <f t="shared" si="12"/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2" t="s">
        <v>32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78" t="s">
        <v>22</v>
      </c>
      <c r="V31" s="79"/>
      <c r="W31" s="79"/>
      <c r="X31" s="79"/>
      <c r="Y31" s="79"/>
      <c r="Z31" s="80"/>
    </row>
    <row r="32" spans="1:26" ht="24.75" customHeight="1" x14ac:dyDescent="0.3">
      <c r="B32" s="51">
        <v>2021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77" t="s">
        <v>21</v>
      </c>
      <c r="V32" s="75"/>
      <c r="W32" s="75" t="s">
        <v>20</v>
      </c>
      <c r="X32" s="75"/>
      <c r="Y32" s="75" t="s">
        <v>19</v>
      </c>
      <c r="Z32" s="76"/>
    </row>
    <row r="33" spans="2:26" x14ac:dyDescent="0.25">
      <c r="B33" s="31"/>
      <c r="C33" s="50" t="s">
        <v>18</v>
      </c>
      <c r="D33" s="49" t="s">
        <v>17</v>
      </c>
      <c r="E33" s="49" t="s">
        <v>18</v>
      </c>
      <c r="F33" s="49" t="s">
        <v>17</v>
      </c>
      <c r="G33" s="49" t="s">
        <v>18</v>
      </c>
      <c r="H33" s="48" t="s">
        <v>17</v>
      </c>
      <c r="I33" s="50" t="s">
        <v>18</v>
      </c>
      <c r="J33" s="49" t="s">
        <v>17</v>
      </c>
      <c r="K33" s="49" t="s">
        <v>18</v>
      </c>
      <c r="L33" s="49" t="s">
        <v>17</v>
      </c>
      <c r="M33" s="49" t="s">
        <v>18</v>
      </c>
      <c r="N33" s="48" t="s">
        <v>17</v>
      </c>
      <c r="O33" s="50" t="s">
        <v>18</v>
      </c>
      <c r="P33" s="49" t="s">
        <v>17</v>
      </c>
      <c r="Q33" s="49" t="s">
        <v>18</v>
      </c>
      <c r="R33" s="49" t="s">
        <v>17</v>
      </c>
      <c r="S33" s="49" t="s">
        <v>18</v>
      </c>
      <c r="T33" s="48" t="s">
        <v>17</v>
      </c>
      <c r="U33" s="50" t="s">
        <v>18</v>
      </c>
      <c r="V33" s="49" t="s">
        <v>17</v>
      </c>
      <c r="W33" s="49" t="s">
        <v>18</v>
      </c>
      <c r="X33" s="49" t="s">
        <v>17</v>
      </c>
      <c r="Y33" s="49" t="s">
        <v>18</v>
      </c>
      <c r="Z33" s="48" t="s">
        <v>17</v>
      </c>
    </row>
    <row r="34" spans="2:26" x14ac:dyDescent="0.25">
      <c r="B34" s="47" t="s">
        <v>16</v>
      </c>
      <c r="C34" s="21">
        <f>C9</f>
        <v>11</v>
      </c>
      <c r="D34" s="46">
        <f>C34/$C$46</f>
        <v>3.6703370036703371E-3</v>
      </c>
      <c r="E34" s="21">
        <f>E9</f>
        <v>11</v>
      </c>
      <c r="F34" s="46">
        <f>E34/$E$46</f>
        <v>3.6703370036703371E-3</v>
      </c>
      <c r="G34" s="21">
        <f>G9</f>
        <v>82824</v>
      </c>
      <c r="H34" s="89">
        <f>G34/$G$46</f>
        <v>0.29819514601207558</v>
      </c>
      <c r="I34" s="18">
        <v>24</v>
      </c>
      <c r="J34" s="16">
        <f>I34/$I$46</f>
        <v>3.4339676634711691E-3</v>
      </c>
      <c r="K34" s="18">
        <v>24</v>
      </c>
      <c r="L34" s="16">
        <f>K34/$I$46</f>
        <v>3.4339676634711691E-3</v>
      </c>
      <c r="M34" s="17">
        <v>74572</v>
      </c>
      <c r="N34" s="95">
        <f>M34/$M$46</f>
        <v>0.21906267074797159</v>
      </c>
      <c r="O34" s="21"/>
      <c r="P34" s="46"/>
      <c r="Q34" s="21"/>
      <c r="R34" s="46"/>
      <c r="S34" s="21"/>
      <c r="T34" s="45"/>
      <c r="U34" s="18"/>
      <c r="V34" s="44"/>
      <c r="W34" s="18"/>
      <c r="X34" s="44"/>
      <c r="Y34" s="18"/>
      <c r="Z34" s="43"/>
    </row>
    <row r="35" spans="2:26" x14ac:dyDescent="0.25">
      <c r="B35" s="42" t="s">
        <v>15</v>
      </c>
      <c r="C35" s="14">
        <f>C10</f>
        <v>117</v>
      </c>
      <c r="D35" s="41">
        <f>C35/$C$46</f>
        <v>3.903903903903904E-2</v>
      </c>
      <c r="E35" s="14">
        <f>E10</f>
        <v>117</v>
      </c>
      <c r="F35" s="41">
        <f>E35/$E$46</f>
        <v>3.903903903903904E-2</v>
      </c>
      <c r="G35" s="14">
        <f>G10</f>
        <v>66513</v>
      </c>
      <c r="H35" s="90">
        <f>G35/$G$46</f>
        <v>0.23946988489690407</v>
      </c>
      <c r="I35" s="11">
        <v>901</v>
      </c>
      <c r="J35" s="9">
        <f>I35/$I$46</f>
        <v>0.1289168693661468</v>
      </c>
      <c r="K35" s="11">
        <v>901</v>
      </c>
      <c r="L35" s="9">
        <f>K35/$I$46</f>
        <v>0.1289168693661468</v>
      </c>
      <c r="M35" s="10">
        <v>103943</v>
      </c>
      <c r="N35" s="39">
        <f>M35/$M$46</f>
        <v>0.30534290599094044</v>
      </c>
      <c r="O35" s="14"/>
      <c r="P35" s="41"/>
      <c r="Q35" s="14"/>
      <c r="R35" s="41"/>
      <c r="S35" s="14"/>
      <c r="T35" s="40"/>
      <c r="U35" s="11"/>
      <c r="V35" s="39"/>
      <c r="W35" s="11"/>
      <c r="X35" s="39"/>
      <c r="Y35" s="11"/>
      <c r="Z35" s="38"/>
    </row>
    <row r="36" spans="2:26" x14ac:dyDescent="0.25">
      <c r="B36" s="42" t="s">
        <v>14</v>
      </c>
      <c r="C36" s="14">
        <f t="shared" ref="C36:C45" si="13">C11</f>
        <v>0</v>
      </c>
      <c r="D36" s="41">
        <f t="shared" ref="D36:D45" si="14">C36/$C$46</f>
        <v>0</v>
      </c>
      <c r="E36" s="14">
        <f t="shared" ref="E36:E45" si="15">E11</f>
        <v>0</v>
      </c>
      <c r="F36" s="41">
        <f t="shared" ref="F36:F45" si="16">E36/$E$46</f>
        <v>0</v>
      </c>
      <c r="G36" s="14">
        <f t="shared" ref="G36:G45" si="17">G11</f>
        <v>0</v>
      </c>
      <c r="H36" s="90">
        <f t="shared" ref="H36:H45" si="18">G36/$G$46</f>
        <v>0</v>
      </c>
      <c r="I36" s="11">
        <v>0</v>
      </c>
      <c r="J36" s="9">
        <f t="shared" ref="J36:J45" si="19">I36/$I$46</f>
        <v>0</v>
      </c>
      <c r="K36" s="92">
        <v>0</v>
      </c>
      <c r="L36" s="9">
        <f t="shared" ref="L36:L45" si="20">K36/$I$46</f>
        <v>0</v>
      </c>
      <c r="M36" s="96">
        <v>0</v>
      </c>
      <c r="N36" s="39">
        <f t="shared" ref="N36:N45" si="21">M36/$M$46</f>
        <v>0</v>
      </c>
      <c r="O36" s="14"/>
      <c r="P36" s="41"/>
      <c r="Q36" s="14"/>
      <c r="R36" s="41"/>
      <c r="S36" s="14"/>
      <c r="T36" s="40"/>
      <c r="U36" s="11"/>
      <c r="V36" s="39"/>
      <c r="W36" s="11"/>
      <c r="X36" s="39"/>
      <c r="Y36" s="11"/>
      <c r="Z36" s="38"/>
    </row>
    <row r="37" spans="2:26" x14ac:dyDescent="0.25">
      <c r="B37" s="42" t="s">
        <v>13</v>
      </c>
      <c r="C37" s="14">
        <f t="shared" si="13"/>
        <v>1014</v>
      </c>
      <c r="D37" s="41">
        <f t="shared" si="14"/>
        <v>0.33833833833833832</v>
      </c>
      <c r="E37" s="14">
        <f t="shared" si="15"/>
        <v>1014</v>
      </c>
      <c r="F37" s="41">
        <f t="shared" si="16"/>
        <v>0.33833833833833832</v>
      </c>
      <c r="G37" s="14">
        <f t="shared" si="17"/>
        <v>59518</v>
      </c>
      <c r="H37" s="90">
        <f t="shared" si="18"/>
        <v>0.21428545711806618</v>
      </c>
      <c r="I37" s="11">
        <v>2454</v>
      </c>
      <c r="J37" s="9">
        <f t="shared" si="19"/>
        <v>0.35112319358992705</v>
      </c>
      <c r="K37" s="11">
        <v>2454</v>
      </c>
      <c r="L37" s="9">
        <f t="shared" si="20"/>
        <v>0.35112319358992705</v>
      </c>
      <c r="M37" s="10">
        <v>80466</v>
      </c>
      <c r="N37" s="39">
        <f t="shared" si="21"/>
        <v>0.2363768822668868</v>
      </c>
      <c r="O37" s="14"/>
      <c r="P37" s="41"/>
      <c r="Q37" s="14"/>
      <c r="R37" s="41"/>
      <c r="S37" s="14"/>
      <c r="T37" s="40"/>
      <c r="U37" s="11"/>
      <c r="V37" s="39"/>
      <c r="W37" s="11"/>
      <c r="X37" s="39"/>
      <c r="Y37" s="11"/>
      <c r="Z37" s="38"/>
    </row>
    <row r="38" spans="2:26" x14ac:dyDescent="0.25">
      <c r="B38" s="42" t="s">
        <v>12</v>
      </c>
      <c r="C38" s="14">
        <f t="shared" si="13"/>
        <v>15</v>
      </c>
      <c r="D38" s="41">
        <f t="shared" si="14"/>
        <v>5.005005005005005E-3</v>
      </c>
      <c r="E38" s="14">
        <f t="shared" si="15"/>
        <v>15</v>
      </c>
      <c r="F38" s="41">
        <f t="shared" si="16"/>
        <v>5.005005005005005E-3</v>
      </c>
      <c r="G38" s="14">
        <f t="shared" si="17"/>
        <v>410</v>
      </c>
      <c r="H38" s="90">
        <f t="shared" si="18"/>
        <v>1.4761423001177314E-3</v>
      </c>
      <c r="I38" s="11">
        <v>16</v>
      </c>
      <c r="J38" s="9">
        <f t="shared" si="19"/>
        <v>2.289311775647446E-3</v>
      </c>
      <c r="K38" s="11">
        <v>16</v>
      </c>
      <c r="L38" s="9">
        <f t="shared" si="20"/>
        <v>2.289311775647446E-3</v>
      </c>
      <c r="M38" s="96">
        <v>403</v>
      </c>
      <c r="N38" s="39">
        <f t="shared" si="21"/>
        <v>1.1838526030069269E-3</v>
      </c>
      <c r="O38" s="14"/>
      <c r="P38" s="41"/>
      <c r="Q38" s="14"/>
      <c r="R38" s="41"/>
      <c r="S38" s="14"/>
      <c r="T38" s="40"/>
      <c r="U38" s="11"/>
      <c r="V38" s="39"/>
      <c r="W38" s="11"/>
      <c r="X38" s="39"/>
      <c r="Y38" s="11"/>
      <c r="Z38" s="38"/>
    </row>
    <row r="39" spans="2:26" x14ac:dyDescent="0.25">
      <c r="B39" s="42" t="s">
        <v>11</v>
      </c>
      <c r="C39" s="14">
        <f t="shared" si="13"/>
        <v>1050</v>
      </c>
      <c r="D39" s="41">
        <f t="shared" si="14"/>
        <v>0.35035035035035034</v>
      </c>
      <c r="E39" s="14">
        <f t="shared" si="15"/>
        <v>1050</v>
      </c>
      <c r="F39" s="41">
        <f t="shared" si="16"/>
        <v>0.35035035035035034</v>
      </c>
      <c r="G39" s="14">
        <f t="shared" si="17"/>
        <v>17373</v>
      </c>
      <c r="H39" s="90">
        <f t="shared" si="18"/>
        <v>6.254882970718377E-2</v>
      </c>
      <c r="I39" s="11">
        <v>1782</v>
      </c>
      <c r="J39" s="9">
        <f t="shared" si="19"/>
        <v>0.25497209901273432</v>
      </c>
      <c r="K39" s="11">
        <v>1782</v>
      </c>
      <c r="L39" s="9">
        <f t="shared" si="20"/>
        <v>0.25497209901273432</v>
      </c>
      <c r="M39" s="10">
        <v>25034</v>
      </c>
      <c r="N39" s="39">
        <f t="shared" si="21"/>
        <v>7.3539866162966275E-2</v>
      </c>
      <c r="O39" s="14"/>
      <c r="P39" s="41"/>
      <c r="Q39" s="14"/>
      <c r="R39" s="41"/>
      <c r="S39" s="14"/>
      <c r="T39" s="40"/>
      <c r="U39" s="11"/>
      <c r="V39" s="39"/>
      <c r="W39" s="11"/>
      <c r="X39" s="39"/>
      <c r="Y39" s="11"/>
      <c r="Z39" s="38"/>
    </row>
    <row r="40" spans="2:26" x14ac:dyDescent="0.25">
      <c r="B40" s="42" t="s">
        <v>10</v>
      </c>
      <c r="C40" s="14">
        <f t="shared" si="13"/>
        <v>912</v>
      </c>
      <c r="D40" s="41">
        <f t="shared" si="14"/>
        <v>0.30430430430430433</v>
      </c>
      <c r="E40" s="14">
        <f t="shared" si="15"/>
        <v>912</v>
      </c>
      <c r="F40" s="41">
        <f t="shared" si="16"/>
        <v>0.30430430430430433</v>
      </c>
      <c r="G40" s="14">
        <f t="shared" si="17"/>
        <v>21559</v>
      </c>
      <c r="H40" s="90">
        <f t="shared" si="18"/>
        <v>7.7619882556678468E-2</v>
      </c>
      <c r="I40" s="11">
        <v>1510</v>
      </c>
      <c r="J40" s="9">
        <f t="shared" si="19"/>
        <v>0.21605379882672771</v>
      </c>
      <c r="K40" s="11">
        <v>1510</v>
      </c>
      <c r="L40" s="9">
        <f t="shared" si="20"/>
        <v>0.21605379882672771</v>
      </c>
      <c r="M40" s="10">
        <v>20456</v>
      </c>
      <c r="N40" s="39">
        <f t="shared" si="21"/>
        <v>6.0091535600768478E-2</v>
      </c>
      <c r="O40" s="14"/>
      <c r="P40" s="41"/>
      <c r="Q40" s="14"/>
      <c r="R40" s="41"/>
      <c r="S40" s="14"/>
      <c r="T40" s="40"/>
      <c r="U40" s="11"/>
      <c r="V40" s="39"/>
      <c r="W40" s="11"/>
      <c r="X40" s="39"/>
      <c r="Y40" s="11"/>
      <c r="Z40" s="38"/>
    </row>
    <row r="41" spans="2:26" x14ac:dyDescent="0.25">
      <c r="B41" s="42" t="s">
        <v>9</v>
      </c>
      <c r="C41" s="14">
        <f t="shared" si="13"/>
        <v>0</v>
      </c>
      <c r="D41" s="41">
        <f t="shared" si="14"/>
        <v>0</v>
      </c>
      <c r="E41" s="14">
        <f t="shared" si="15"/>
        <v>0</v>
      </c>
      <c r="F41" s="41">
        <f t="shared" si="16"/>
        <v>0</v>
      </c>
      <c r="G41" s="14">
        <f t="shared" si="17"/>
        <v>0</v>
      </c>
      <c r="H41" s="90">
        <f t="shared" si="18"/>
        <v>0</v>
      </c>
      <c r="I41" s="11">
        <v>0</v>
      </c>
      <c r="J41" s="9">
        <f t="shared" si="19"/>
        <v>0</v>
      </c>
      <c r="K41" s="92">
        <v>0</v>
      </c>
      <c r="L41" s="9">
        <f t="shared" si="20"/>
        <v>0</v>
      </c>
      <c r="M41" s="96">
        <v>0</v>
      </c>
      <c r="N41" s="39">
        <f t="shared" si="21"/>
        <v>0</v>
      </c>
      <c r="O41" s="14"/>
      <c r="P41" s="41"/>
      <c r="Q41" s="14"/>
      <c r="R41" s="41"/>
      <c r="S41" s="14"/>
      <c r="T41" s="40"/>
      <c r="U41" s="11"/>
      <c r="V41" s="39"/>
      <c r="W41" s="11"/>
      <c r="X41" s="39"/>
      <c r="Y41" s="11"/>
      <c r="Z41" s="38"/>
    </row>
    <row r="42" spans="2:26" x14ac:dyDescent="0.25">
      <c r="B42" s="42" t="s">
        <v>8</v>
      </c>
      <c r="C42" s="14">
        <f t="shared" si="13"/>
        <v>8</v>
      </c>
      <c r="D42" s="41">
        <f t="shared" si="14"/>
        <v>2.6693360026693361E-3</v>
      </c>
      <c r="E42" s="14">
        <f t="shared" si="15"/>
        <v>8</v>
      </c>
      <c r="F42" s="41">
        <f t="shared" si="16"/>
        <v>2.6693360026693361E-3</v>
      </c>
      <c r="G42" s="14">
        <f t="shared" si="17"/>
        <v>17722</v>
      </c>
      <c r="H42" s="90">
        <f t="shared" si="18"/>
        <v>6.3805350835820576E-2</v>
      </c>
      <c r="I42" s="11">
        <v>23</v>
      </c>
      <c r="J42" s="9">
        <f t="shared" si="19"/>
        <v>3.2908856774932038E-3</v>
      </c>
      <c r="K42" s="11">
        <v>23</v>
      </c>
      <c r="L42" s="9">
        <f t="shared" si="20"/>
        <v>3.2908856774932038E-3</v>
      </c>
      <c r="M42" s="10">
        <v>17435</v>
      </c>
      <c r="N42" s="39">
        <f t="shared" si="21"/>
        <v>5.1217047477483298E-2</v>
      </c>
      <c r="O42" s="14"/>
      <c r="P42" s="41"/>
      <c r="Q42" s="14"/>
      <c r="R42" s="41"/>
      <c r="S42" s="14"/>
      <c r="T42" s="40"/>
      <c r="U42" s="11"/>
      <c r="V42" s="39"/>
      <c r="W42" s="11"/>
      <c r="X42" s="39"/>
      <c r="Y42" s="11"/>
      <c r="Z42" s="38"/>
    </row>
    <row r="43" spans="2:26" x14ac:dyDescent="0.25">
      <c r="B43" s="42" t="s">
        <v>7</v>
      </c>
      <c r="C43" s="14">
        <f t="shared" si="13"/>
        <v>22</v>
      </c>
      <c r="D43" s="41">
        <f t="shared" si="14"/>
        <v>7.3406740073406742E-3</v>
      </c>
      <c r="E43" s="14">
        <f t="shared" si="15"/>
        <v>22</v>
      </c>
      <c r="F43" s="41">
        <f t="shared" si="16"/>
        <v>7.3406740073406742E-3</v>
      </c>
      <c r="G43" s="14">
        <f t="shared" si="17"/>
        <v>10022</v>
      </c>
      <c r="H43" s="90">
        <f t="shared" si="18"/>
        <v>3.6082678370194889E-2</v>
      </c>
      <c r="I43" s="11">
        <v>48</v>
      </c>
      <c r="J43" s="9">
        <f t="shared" si="19"/>
        <v>6.8679353269423381E-3</v>
      </c>
      <c r="K43" s="92">
        <v>48</v>
      </c>
      <c r="L43" s="9">
        <f t="shared" si="20"/>
        <v>6.8679353269423381E-3</v>
      </c>
      <c r="M43" s="96">
        <v>10048</v>
      </c>
      <c r="N43" s="39">
        <f t="shared" si="21"/>
        <v>2.9516999888371219E-2</v>
      </c>
      <c r="O43" s="14"/>
      <c r="P43" s="41"/>
      <c r="Q43" s="14"/>
      <c r="R43" s="41"/>
      <c r="S43" s="14"/>
      <c r="T43" s="40"/>
      <c r="U43" s="11"/>
      <c r="V43" s="39"/>
      <c r="W43" s="11"/>
      <c r="X43" s="39"/>
      <c r="Y43" s="11"/>
      <c r="Z43" s="38"/>
    </row>
    <row r="44" spans="2:26" x14ac:dyDescent="0.25">
      <c r="B44" s="42" t="s">
        <v>6</v>
      </c>
      <c r="C44" s="14">
        <f t="shared" si="13"/>
        <v>-259</v>
      </c>
      <c r="D44" s="41">
        <f t="shared" si="14"/>
        <v>-8.6419753086419748E-2</v>
      </c>
      <c r="E44" s="14">
        <f t="shared" si="15"/>
        <v>-259</v>
      </c>
      <c r="F44" s="41">
        <f t="shared" si="16"/>
        <v>-8.6419753086419748E-2</v>
      </c>
      <c r="G44" s="14">
        <f t="shared" si="17"/>
        <v>-31</v>
      </c>
      <c r="H44" s="90">
        <f t="shared" si="18"/>
        <v>-1.1161075927719432E-4</v>
      </c>
      <c r="I44" s="11">
        <v>-173</v>
      </c>
      <c r="J44" s="9">
        <f t="shared" si="19"/>
        <v>-2.4753183574188011E-2</v>
      </c>
      <c r="K44" s="11">
        <v>-173</v>
      </c>
      <c r="L44" s="9">
        <f t="shared" si="20"/>
        <v>-2.4753183574188011E-2</v>
      </c>
      <c r="M44" s="10">
        <v>-60</v>
      </c>
      <c r="N44" s="39">
        <f t="shared" si="21"/>
        <v>-1.7625597067100649E-4</v>
      </c>
      <c r="O44" s="14"/>
      <c r="P44" s="41"/>
      <c r="Q44" s="14"/>
      <c r="R44" s="41"/>
      <c r="S44" s="14"/>
      <c r="T44" s="12"/>
      <c r="U44" s="11"/>
      <c r="V44" s="39"/>
      <c r="W44" s="11"/>
      <c r="X44" s="39"/>
      <c r="Y44" s="11"/>
      <c r="Z44" s="9"/>
    </row>
    <row r="45" spans="2:26" x14ac:dyDescent="0.25">
      <c r="B45" s="42" t="s">
        <v>5</v>
      </c>
      <c r="C45" s="14">
        <f t="shared" si="13"/>
        <v>107</v>
      </c>
      <c r="D45" s="41">
        <f t="shared" si="14"/>
        <v>3.5702369035702369E-2</v>
      </c>
      <c r="E45" s="14">
        <f t="shared" si="15"/>
        <v>107</v>
      </c>
      <c r="F45" s="41">
        <f t="shared" si="16"/>
        <v>3.5702369035702369E-2</v>
      </c>
      <c r="G45" s="14">
        <f t="shared" si="17"/>
        <v>1841</v>
      </c>
      <c r="H45" s="90">
        <f t="shared" si="18"/>
        <v>6.6282389622359592E-3</v>
      </c>
      <c r="I45" s="11">
        <v>404</v>
      </c>
      <c r="J45" s="9">
        <f t="shared" si="19"/>
        <v>5.7805122335098012E-2</v>
      </c>
      <c r="K45" s="11">
        <v>404</v>
      </c>
      <c r="L45" s="9">
        <f t="shared" si="20"/>
        <v>5.7805122335098012E-2</v>
      </c>
      <c r="M45" s="10">
        <v>8117</v>
      </c>
      <c r="N45" s="39">
        <f t="shared" si="21"/>
        <v>2.3844495232275994E-2</v>
      </c>
      <c r="O45" s="14"/>
      <c r="P45" s="41"/>
      <c r="Q45" s="14"/>
      <c r="R45" s="41"/>
      <c r="S45" s="14"/>
      <c r="T45" s="40"/>
      <c r="U45" s="11"/>
      <c r="V45" s="39"/>
      <c r="W45" s="11"/>
      <c r="X45" s="39"/>
      <c r="Y45" s="11"/>
      <c r="Z45" s="38"/>
    </row>
    <row r="46" spans="2:26" x14ac:dyDescent="0.25">
      <c r="B46" s="37" t="s">
        <v>0</v>
      </c>
      <c r="C46" s="83">
        <f t="shared" ref="C46:N46" si="22">SUM(C34:C45)</f>
        <v>2997</v>
      </c>
      <c r="D46" s="84">
        <f t="shared" si="22"/>
        <v>1</v>
      </c>
      <c r="E46" s="83">
        <f t="shared" si="22"/>
        <v>2997</v>
      </c>
      <c r="F46" s="84">
        <f t="shared" si="22"/>
        <v>1</v>
      </c>
      <c r="G46" s="83">
        <f t="shared" si="22"/>
        <v>277751</v>
      </c>
      <c r="H46" s="85">
        <f t="shared" si="22"/>
        <v>1</v>
      </c>
      <c r="I46" s="32">
        <f t="shared" si="22"/>
        <v>6989</v>
      </c>
      <c r="J46" s="91">
        <f t="shared" si="22"/>
        <v>1</v>
      </c>
      <c r="K46" s="32">
        <f t="shared" si="22"/>
        <v>6989</v>
      </c>
      <c r="L46" s="91">
        <f t="shared" si="22"/>
        <v>1</v>
      </c>
      <c r="M46" s="97">
        <f t="shared" si="22"/>
        <v>340414</v>
      </c>
      <c r="N46" s="33">
        <f t="shared" si="22"/>
        <v>0.99999999999999989</v>
      </c>
      <c r="O46" s="35"/>
      <c r="P46" s="36"/>
      <c r="Q46" s="35"/>
      <c r="R46" s="36"/>
      <c r="S46" s="35"/>
      <c r="T46" s="34"/>
      <c r="U46" s="32"/>
      <c r="V46" s="33"/>
      <c r="W46" s="32"/>
      <c r="X46" s="33"/>
      <c r="Y46" s="32"/>
      <c r="Z46" s="74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f>C23</f>
        <v>1835</v>
      </c>
      <c r="D48" s="19">
        <f>C48/$C$50</f>
        <v>0.61227894561227891</v>
      </c>
      <c r="E48" s="21">
        <f>E23</f>
        <v>1835</v>
      </c>
      <c r="F48" s="19">
        <f>E48/$E$50</f>
        <v>0.61227894561227891</v>
      </c>
      <c r="G48" s="20">
        <f>G23</f>
        <v>258502</v>
      </c>
      <c r="H48" s="19">
        <f>G48/$G$50</f>
        <v>0.93069691918300923</v>
      </c>
      <c r="I48" s="18">
        <v>5405</v>
      </c>
      <c r="J48" s="16">
        <f>I48/I50</f>
        <v>0.77335813421090283</v>
      </c>
      <c r="K48" s="18">
        <v>5405</v>
      </c>
      <c r="L48" s="16">
        <f>K48/K50</f>
        <v>0.77335813421090283</v>
      </c>
      <c r="M48" s="18">
        <v>315270</v>
      </c>
      <c r="N48" s="16">
        <f>M48/M50</f>
        <v>0.9261369978908035</v>
      </c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f>C24</f>
        <v>1162</v>
      </c>
      <c r="D49" s="12">
        <f>C49/$C$50</f>
        <v>0.38772105438772103</v>
      </c>
      <c r="E49" s="14">
        <f>E24</f>
        <v>1162</v>
      </c>
      <c r="F49" s="12">
        <f>E49/$E$50</f>
        <v>0.38772105438772103</v>
      </c>
      <c r="G49" s="13">
        <f>G24</f>
        <v>19249</v>
      </c>
      <c r="H49" s="12">
        <f>G49/$G$50</f>
        <v>6.9303080816990756E-2</v>
      </c>
      <c r="I49" s="60">
        <v>1584</v>
      </c>
      <c r="J49" s="61">
        <f>I49/I50</f>
        <v>0.22664186578909715</v>
      </c>
      <c r="K49" s="60">
        <v>1584</v>
      </c>
      <c r="L49" s="61">
        <f>K49/K50</f>
        <v>0.22664186578909715</v>
      </c>
      <c r="M49" s="60">
        <v>25144</v>
      </c>
      <c r="N49" s="61">
        <f>M49/M50</f>
        <v>7.3863002109196454E-2</v>
      </c>
      <c r="O49" s="68"/>
      <c r="P49" s="69"/>
      <c r="Q49" s="68"/>
      <c r="R49" s="69"/>
      <c r="S49" s="70"/>
      <c r="T49" s="69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86">
        <f t="shared" ref="C50:H50" si="23">SUM(C48:C49)</f>
        <v>2997</v>
      </c>
      <c r="D50" s="87">
        <f t="shared" si="23"/>
        <v>1</v>
      </c>
      <c r="E50" s="86">
        <f t="shared" si="23"/>
        <v>2997</v>
      </c>
      <c r="F50" s="87">
        <f t="shared" si="23"/>
        <v>1</v>
      </c>
      <c r="G50" s="88">
        <f t="shared" si="23"/>
        <v>277751</v>
      </c>
      <c r="H50" s="87">
        <f t="shared" si="23"/>
        <v>1</v>
      </c>
      <c r="I50" s="58">
        <f>SUM(I48:I49)</f>
        <v>6989</v>
      </c>
      <c r="J50" s="59">
        <v>1</v>
      </c>
      <c r="K50" s="58">
        <f>SUM(K48:K49)</f>
        <v>6989</v>
      </c>
      <c r="L50" s="59">
        <v>1</v>
      </c>
      <c r="M50" s="58">
        <f t="shared" ref="M50:N50" si="24">SUM(M48:M49)</f>
        <v>340414</v>
      </c>
      <c r="N50" s="59">
        <f t="shared" si="24"/>
        <v>1</v>
      </c>
      <c r="O50" s="71"/>
      <c r="P50" s="72"/>
      <c r="Q50" s="71"/>
      <c r="R50" s="72"/>
      <c r="S50" s="73"/>
      <c r="T50" s="72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f>C27</f>
        <v>2896</v>
      </c>
      <c r="D52" s="19">
        <f>C52/$C$54</f>
        <v>0.96629963296629962</v>
      </c>
      <c r="E52" s="21">
        <v>2896</v>
      </c>
      <c r="F52" s="19">
        <f>E52/$E$54</f>
        <v>0.96629963296629962</v>
      </c>
      <c r="G52" s="21">
        <f>G27</f>
        <v>249628</v>
      </c>
      <c r="H52" s="19">
        <f>G52/$G$54</f>
        <v>0.89874743925314404</v>
      </c>
      <c r="I52" s="18">
        <v>6543</v>
      </c>
      <c r="J52" s="16">
        <f>I52/I54</f>
        <v>0.9361854342538275</v>
      </c>
      <c r="K52" s="18">
        <v>6543</v>
      </c>
      <c r="L52" s="16">
        <f>K52/K54</f>
        <v>0.9361854342538275</v>
      </c>
      <c r="M52" s="18">
        <v>306366</v>
      </c>
      <c r="N52" s="16">
        <f>M52/M54</f>
        <v>0.8999806118432262</v>
      </c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>
        <f>C28</f>
        <v>101</v>
      </c>
      <c r="D53" s="12">
        <f>C53/$C$54</f>
        <v>3.3700367033700364E-2</v>
      </c>
      <c r="E53" s="14">
        <v>101</v>
      </c>
      <c r="F53" s="12">
        <f>E53/$E$54</f>
        <v>3.3700367033700364E-2</v>
      </c>
      <c r="G53" s="14">
        <f>G28</f>
        <v>28123</v>
      </c>
      <c r="H53" s="12">
        <f>G53/$G$54</f>
        <v>0.101252560746856</v>
      </c>
      <c r="I53" s="60">
        <v>446</v>
      </c>
      <c r="J53" s="61">
        <f>I53/I54</f>
        <v>6.3814565746172558E-2</v>
      </c>
      <c r="K53" s="60">
        <v>446</v>
      </c>
      <c r="L53" s="61">
        <f>K53/K54</f>
        <v>6.3814565746172558E-2</v>
      </c>
      <c r="M53" s="60">
        <v>34048</v>
      </c>
      <c r="N53" s="61">
        <f>M53/M54</f>
        <v>0.10001938815677382</v>
      </c>
      <c r="O53" s="68"/>
      <c r="P53" s="69"/>
      <c r="Q53" s="68"/>
      <c r="R53" s="69"/>
      <c r="S53" s="70"/>
      <c r="T53" s="69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86">
        <f t="shared" ref="C54:H54" si="25">SUM(C52:C53)</f>
        <v>2997</v>
      </c>
      <c r="D54" s="87">
        <f t="shared" si="25"/>
        <v>1</v>
      </c>
      <c r="E54" s="86">
        <f t="shared" si="25"/>
        <v>2997</v>
      </c>
      <c r="F54" s="87">
        <f t="shared" si="25"/>
        <v>1</v>
      </c>
      <c r="G54" s="88">
        <f t="shared" si="25"/>
        <v>277751</v>
      </c>
      <c r="H54" s="87">
        <f t="shared" si="25"/>
        <v>1</v>
      </c>
      <c r="I54" s="58">
        <f>SUM(I52:I53)</f>
        <v>6989</v>
      </c>
      <c r="J54" s="59">
        <v>1</v>
      </c>
      <c r="K54" s="58">
        <f>SUM(K52:K53)</f>
        <v>6989</v>
      </c>
      <c r="L54" s="59">
        <v>1</v>
      </c>
      <c r="M54" s="98">
        <f t="shared" ref="M54:N54" si="26">SUM(M52:M53)</f>
        <v>340414</v>
      </c>
      <c r="N54" s="59">
        <f t="shared" si="26"/>
        <v>1</v>
      </c>
      <c r="O54" s="71"/>
      <c r="P54" s="72"/>
      <c r="Q54" s="71"/>
      <c r="R54" s="72"/>
      <c r="S54" s="73"/>
      <c r="T54" s="72"/>
      <c r="U54" s="4"/>
      <c r="V54" s="2"/>
      <c r="W54" s="4"/>
      <c r="X54" s="2"/>
      <c r="Y54" s="3"/>
      <c r="Z54" s="2"/>
    </row>
  </sheetData>
  <mergeCells count="17">
    <mergeCell ref="C7:D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  <mergeCell ref="C3:H3"/>
    <mergeCell ref="C6:H6"/>
    <mergeCell ref="I6:N6"/>
    <mergeCell ref="O6:T6"/>
    <mergeCell ref="U6:Z6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3" orientation="landscape" verticalDpi="0" r:id="rId1"/>
  <headerFooter>
    <oddFooter>&amp;L&amp;Z&amp;F&amp;A</oddFooter>
  </headerFooter>
  <ignoredErrors>
    <ignoredError sqref="F34:F45 F48:F49 F52:F53 D34:D36 D37:D45 D48:D49 D52:D53 M23:M24 J9: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כלל והון </vt:lpstr>
      <vt:lpstr>'כלל והון 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Oron Moshe</cp:lastModifiedBy>
  <cp:lastPrinted>2021-08-31T10:37:21Z</cp:lastPrinted>
  <dcterms:created xsi:type="dcterms:W3CDTF">2016-08-10T06:34:50Z</dcterms:created>
  <dcterms:modified xsi:type="dcterms:W3CDTF">2021-08-31T13:08:33Z</dcterms:modified>
</cp:coreProperties>
</file>